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工作集\宁波涌润模具有限公司\各类合同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<sst xmlns="http://schemas.openxmlformats.org/spreadsheetml/2006/main" count="82" uniqueCount="61">
  <si>
    <t>总计</t>
  </si>
  <si>
    <t>序号</t>
  </si>
  <si>
    <t>合同编号</t>
  </si>
  <si>
    <t>合同签订日期</t>
  </si>
  <si>
    <t>对方公司名称</t>
  </si>
  <si>
    <t>合同链接</t>
  </si>
  <si>
    <t>合同总金额</t>
  </si>
  <si>
    <t>已开票金额</t>
  </si>
  <si>
    <t>未开票金额</t>
  </si>
  <si>
    <t>已收金额</t>
  </si>
  <si>
    <t>未收金额</t>
  </si>
  <si>
    <t>状态栏</t>
  </si>
  <si>
    <t>备注</t>
  </si>
  <si>
    <t>第一次开票时间</t>
  </si>
  <si>
    <t>第二次开票时间</t>
  </si>
  <si>
    <t>第三次开票时间</t>
  </si>
  <si>
    <t>第一次开票号码</t>
  </si>
  <si>
    <t>第二次开票号码</t>
  </si>
  <si>
    <t>BL20260129001</t>
  </si>
  <si>
    <t>宁波蓓蕾五金制品有限公司</t>
  </si>
  <si>
    <t>点此查看</t>
  </si>
  <si>
    <t>分次开票，第一次已开1/6/11/12/15，总计18万元</t>
  </si>
  <si>
    <t>26932000000425186236</t>
  </si>
  <si>
    <t>BL20260321001</t>
  </si>
  <si>
    <t>分次开票，第一次已开1/3/4/6/7，总计25万1千元</t>
  </si>
  <si>
    <t>26932000000536319271</t>
  </si>
  <si>
    <t>BL20220513001</t>
  </si>
  <si>
    <t>分次开票，第一次已开1，2，5，6，11，第二次开了7、8、9、10、19、20、25、26、29</t>
  </si>
  <si>
    <t>26932000000809210206</t>
  </si>
  <si>
    <t>26932000000922389196</t>
  </si>
  <si>
    <t>BL20260614001</t>
  </si>
  <si>
    <t>第一次开具2、3、4、5、7、8、13、14</t>
  </si>
  <si>
    <t>BL20260808001</t>
  </si>
  <si>
    <t>25NGMW-QXHA</t>
  </si>
  <si>
    <t>南高塑料模具有限公司</t>
  </si>
  <si>
    <t>5，6未开</t>
  </si>
  <si>
    <t>26932000001319253526</t>
  </si>
  <si>
    <t>26-RG4F1</t>
  </si>
  <si>
    <t>南方塑料模具有限公司</t>
  </si>
  <si>
    <t>分次开票，第一次已开7/9/10/13，总计7万元</t>
  </si>
  <si>
    <t>26932000000537806896</t>
  </si>
  <si>
    <t>26NFMW-蔚来</t>
  </si>
  <si>
    <t>分次开票，第一次已开1，第二次已开2，总计14万</t>
  </si>
  <si>
    <t>26932000000661373146</t>
  </si>
  <si>
    <t>26932000000671792041</t>
  </si>
  <si>
    <t>26NFMW-BYD-QAHA轮罩挡泥板包1-ww-01</t>
  </si>
  <si>
    <t>未开留底</t>
  </si>
  <si>
    <t>26BL7m 软胶-LYS-03 南方外包模具采购合同</t>
  </si>
  <si>
    <t>第一次开具1</t>
  </si>
  <si>
    <t>26932000001318986346</t>
  </si>
  <si>
    <t>26NFMW-Volvo P1770-ZWB-02</t>
  </si>
  <si>
    <t>分次开票，第一次开10，第二次开票11</t>
  </si>
  <si>
    <t>26932000001036033351</t>
  </si>
  <si>
    <t>HS20251210001</t>
  </si>
  <si>
    <t>滁州韩上电器有限公司</t>
  </si>
  <si>
    <t>全部已开完</t>
  </si>
  <si>
    <t>26932000001099011436</t>
  </si>
  <si>
    <t>HC20251226002</t>
  </si>
  <si>
    <t>安徽华彩电器有限公司</t>
  </si>
  <si>
    <t>26932000000752465071</t>
  </si>
  <si>
    <t>宁波海曙区雄涛模具厂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</si>
</sst>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u/>
      <sz val="11"/>
      <color rgb="FF800080"/>
      <name val="微软雅黑"/>
      <charset val="0"/>
    </font>
    <font>
      <sz val="11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5" borderId="5">
      <alignment vertical="center"/>
    </xf>
    <xf numFmtId="0" fontId="15" fillId="6" borderId="6">
      <alignment vertical="center"/>
    </xf>
    <xf numFmtId="0" fontId="16" fillId="6" borderId="5">
      <alignment vertical="center"/>
    </xf>
    <xf numFmtId="0" fontId="17" fillId="7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&#23425;&#27874;&#34003;&#34174;&#20116;&#37329;&#21046;&#21697;&#26377;&#38480;&#20844;&#21496;\2026\&#21512;&#21516;4-76&#19975;" TargetMode="External"/><Relationship Id="rId8" Type="http://schemas.openxmlformats.org/officeDocument/2006/relationships/hyperlink" Target="&#23425;&#27874;&#21335;&#26041;&#22609;&#26009;&#27169;&#20855;&#26377;&#38480;&#20844;&#21496;\2026\&#21512;&#21516;3" TargetMode="External"/><Relationship Id="rId7" Type="http://schemas.openxmlformats.org/officeDocument/2006/relationships/hyperlink" Target="&#23425;&#27874;&#21335;&#26041;&#22609;&#26009;&#27169;&#20855;&#26377;&#38480;&#20844;&#21496;\2026\&#21512;&#21516;2" TargetMode="External"/><Relationship Id="rId6" Type="http://schemas.openxmlformats.org/officeDocument/2006/relationships/hyperlink" Target="&#23425;&#27874;&#34003;&#34174;&#20116;&#37329;&#21046;&#21697;&#26377;&#38480;&#20844;&#21496;\2026\&#21512;&#21516;3-135&#19975;" TargetMode="External"/><Relationship Id="rId5" Type="http://schemas.openxmlformats.org/officeDocument/2006/relationships/hyperlink" Target="&#23425;&#27874;&#21335;&#39640;&#22609;&#26009;&#27169;&#20855;&#26377;&#38480;&#20844;&#21496;-2" TargetMode="External"/><Relationship Id="rId4" Type="http://schemas.openxmlformats.org/officeDocument/2006/relationships/hyperlink" Target="&#23425;&#27874;&#21335;&#39640;&#22609;&#26009;&#27169;&#20855;&#26377;&#38480;&#20844;&#21496;" TargetMode="External"/><Relationship Id="rId3" Type="http://schemas.openxmlformats.org/officeDocument/2006/relationships/hyperlink" Target="&#23425;&#27874;&#21335;&#26041;&#22609;&#26009;&#27169;&#20855;&#26377;&#38480;&#20844;&#21496;\2026\&#21512;&#21516;1" TargetMode="External"/><Relationship Id="rId2" Type="http://schemas.openxmlformats.org/officeDocument/2006/relationships/hyperlink" Target="&#23425;&#27874;&#34003;&#34174;&#20116;&#37329;&#21046;&#21697;&#26377;&#38480;&#20844;&#21496;\2026\&#21512;&#21516;2-50&#19975;" TargetMode="External"/><Relationship Id="rId13" Type="http://schemas.openxmlformats.org/officeDocument/2006/relationships/hyperlink" Target="&#23433;&#24509;&#21326;&#24425;&#30005;&#22120;&#26377;&#38480;&#20844;&#21496;\&#28044;&#28070;-11.5W&#21512;&#21516;.pdf" TargetMode="External"/><Relationship Id="rId12" Type="http://schemas.openxmlformats.org/officeDocument/2006/relationships/hyperlink" Target="&#28353;&#24030;&#38889;&#19978;&#30005;&#22120;&#26377;&#38480;&#20844;&#21496;\BCD-87&#26524;&#33756;&#30418;-&#28044;&#28070;(1).pdf" TargetMode="External"/><Relationship Id="rId11" Type="http://schemas.openxmlformats.org/officeDocument/2006/relationships/hyperlink" Target="&#23425;&#27874;&#34003;&#34174;&#20116;&#37329;&#21046;&#21697;&#26377;&#38480;&#20844;&#21496;\2026\&#21512;&#21516;5-2&#19975;" TargetMode="External"/><Relationship Id="rId10" Type="http://schemas.openxmlformats.org/officeDocument/2006/relationships/hyperlink" Target="&#23425;&#27874;&#21335;&#26041;&#22609;&#26009;&#27169;&#20855;&#26377;&#38480;&#20844;&#21496;\2026\&#21512;&#21516;4" TargetMode="External"/><Relationship Id="rId1" Type="http://schemas.openxmlformats.org/officeDocument/2006/relationships/hyperlink" Target="&#23425;&#27874;&#34003;&#34174;&#20116;&#37329;&#21046;&#21697;&#26377;&#38480;&#20844;&#21496;\2026\&#21512;&#21516;1-36&#1997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"/>
  <sheetViews>
    <sheetView tabSelected="1" workbookViewId="0">
      <selection activeCell="K3" sqref="K3"/>
    </sheetView>
  </sheetViews>
  <sheetFormatPr defaultColWidth="9" defaultRowHeight="22" customHeight="1"/>
  <cols>
    <col min="1" max="1" width="5.125" style="1" customWidth="1"/>
    <col min="2" max="2" width="43.25" style="1" customWidth="1"/>
    <col min="3" max="4" width="25.375" style="1" customWidth="1"/>
    <col min="5" max="5" width="12.625" style="1" customWidth="1"/>
    <col min="6" max="6" width="10.625" style="1" customWidth="1"/>
    <col min="7" max="8" width="10.875" style="1" customWidth="1"/>
    <col min="9" max="10" width="10.375" style="1" customWidth="1"/>
    <col min="11" max="11" width="43.25" style="1" customWidth="1"/>
    <col min="12" max="12" width="44.75" style="1" customWidth="1"/>
    <col min="13" max="15" width="15" style="1" customWidth="1"/>
    <col min="16" max="16" width="25.375" style="1" customWidth="1"/>
    <col min="17" max="17" width="25.5" style="1" customWidth="1"/>
    <col min="18" max="16384" width="9" style="1"/>
  </cols>
  <sheetData>
    <row r="1" customHeight="1" spans="1:17">
      <c r="E1" s="2" t="s">
        <v>0</v>
      </c>
      <c r="F1" s="3">
        <f>SUM(F3:F900)</f>
        <v>5565000</v>
      </c>
      <c r="G1" s="3">
        <f>SUM(G3:G900)</f>
        <v>2631000</v>
      </c>
      <c r="H1" s="3">
        <f>SUM(H3:H900)</f>
        <v>2934000</v>
      </c>
      <c r="I1" s="3">
        <f>SUM(I3:I900)</f>
        <v>2076310</v>
      </c>
      <c r="J1" s="3">
        <f>SUM(J3:J900)</f>
        <v>554690</v>
      </c>
    </row>
    <row r="2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customHeight="1" spans="1:17">
      <c r="A3" s="6">
        <v>1</v>
      </c>
      <c r="B3" s="6" t="s">
        <v>18</v>
      </c>
      <c r="C3" s="7">
        <v>46086</v>
      </c>
      <c r="D3" s="8" t="s">
        <v>19</v>
      </c>
      <c r="E3" s="9" t="s">
        <v>20</v>
      </c>
      <c r="F3" s="6">
        <v>360000</v>
      </c>
      <c r="G3" s="6">
        <v>180000</v>
      </c>
      <c r="H3" s="6">
        <f t="shared" ref="H3:H16" si="0">F3-G3</f>
        <v>180000</v>
      </c>
      <c r="I3" s="6">
        <v>180000</v>
      </c>
      <c r="J3" s="8">
        <f t="shared" ref="J3:J16" si="1">G3-I3</f>
        <v>0</v>
      </c>
      <c r="K3" s="6"/>
      <c r="L3" s="6" t="s">
        <v>21</v>
      </c>
      <c r="M3" s="10">
        <v>46101</v>
      </c>
      <c r="N3" s="6"/>
      <c r="O3" s="6"/>
      <c r="P3" s="15" t="s">
        <v>22</v>
      </c>
      <c r="Q3" s="6"/>
    </row>
    <row r="4" customHeight="1" spans="1:17">
      <c r="A4" s="6">
        <v>2</v>
      </c>
      <c r="B4" s="6" t="s">
        <v>23</v>
      </c>
      <c r="C4" s="7">
        <v>46107</v>
      </c>
      <c r="D4" s="8" t="s">
        <v>19</v>
      </c>
      <c r="E4" s="9" t="s">
        <v>20</v>
      </c>
      <c r="F4" s="6">
        <v>500000</v>
      </c>
      <c r="G4" s="6">
        <v>251000</v>
      </c>
      <c r="H4" s="6">
        <f t="shared" si="0"/>
        <v>249000</v>
      </c>
      <c r="I4" s="6">
        <v>251000</v>
      </c>
      <c r="J4" s="8">
        <f t="shared" si="1"/>
        <v>0</v>
      </c>
      <c r="K4" s="6" t="str">
        <f t="shared" ref="K4:K16" si="2">IF(F4=G4&amp;J4=0,"合同结束","")</f>
        <v/>
      </c>
      <c r="L4" s="6" t="s">
        <v>24</v>
      </c>
      <c r="M4" s="10">
        <v>46120</v>
      </c>
      <c r="N4" s="6"/>
      <c r="O4" s="6"/>
      <c r="P4" s="15" t="s">
        <v>25</v>
      </c>
      <c r="Q4" s="6"/>
    </row>
    <row r="5" customHeight="1" spans="1:17">
      <c r="A5" s="6">
        <v>3</v>
      </c>
      <c r="B5" s="6" t="s">
        <v>26</v>
      </c>
      <c r="C5" s="7">
        <v>46155</v>
      </c>
      <c r="D5" s="8" t="s">
        <v>19</v>
      </c>
      <c r="E5" s="9" t="s">
        <v>20</v>
      </c>
      <c r="F5" s="6">
        <v>1350000</v>
      </c>
      <c r="G5" s="6">
        <f>400000+275000</f>
        <v>675000</v>
      </c>
      <c r="H5" s="6">
        <f t="shared" si="0"/>
        <v>675000</v>
      </c>
      <c r="I5" s="6">
        <f>400000+275000</f>
        <v>675000</v>
      </c>
      <c r="J5" s="8">
        <f t="shared" si="1"/>
        <v>0</v>
      </c>
      <c r="K5" s="6" t="str">
        <f t="shared" si="2"/>
        <v/>
      </c>
      <c r="L5" s="6" t="s">
        <v>27</v>
      </c>
      <c r="M5" s="10">
        <v>46163</v>
      </c>
      <c r="N5" s="10">
        <v>46179</v>
      </c>
      <c r="O5" s="6"/>
      <c r="P5" s="15" t="s">
        <v>28</v>
      </c>
      <c r="Q5" s="15" t="s">
        <v>29</v>
      </c>
    </row>
    <row r="6" customHeight="1" spans="1:17">
      <c r="A6" s="6">
        <v>4</v>
      </c>
      <c r="B6" s="6" t="s">
        <v>30</v>
      </c>
      <c r="C6" s="7">
        <v>46186</v>
      </c>
      <c r="D6" s="8" t="s">
        <v>19</v>
      </c>
      <c r="E6" s="9" t="s">
        <v>20</v>
      </c>
      <c r="F6" s="6">
        <v>760000</v>
      </c>
      <c r="G6" s="6">
        <v>380000</v>
      </c>
      <c r="H6" s="6">
        <f t="shared" si="0"/>
        <v>380000</v>
      </c>
      <c r="I6" s="6">
        <v>0</v>
      </c>
      <c r="J6" s="8">
        <f t="shared" si="1"/>
        <v>380000</v>
      </c>
      <c r="K6" s="6" t="str">
        <f t="shared" si="2"/>
        <v/>
      </c>
      <c r="L6" s="6" t="s">
        <v>31</v>
      </c>
      <c r="M6" s="11">
        <v>46204</v>
      </c>
      <c r="N6" s="6"/>
      <c r="O6" s="6"/>
      <c r="P6" s="6"/>
      <c r="Q6" s="6"/>
    </row>
    <row r="7" customHeight="1" spans="1:17">
      <c r="A7" s="6">
        <v>5</v>
      </c>
      <c r="B7" s="6" t="s">
        <v>32</v>
      </c>
      <c r="C7" s="7">
        <v>46241</v>
      </c>
      <c r="D7" s="8" t="s">
        <v>19</v>
      </c>
      <c r="E7" s="9" t="s">
        <v>20</v>
      </c>
      <c r="F7" s="6">
        <v>20000</v>
      </c>
      <c r="G7" s="6">
        <v>0</v>
      </c>
      <c r="H7" s="6">
        <f t="shared" si="0"/>
        <v>20000</v>
      </c>
      <c r="I7" s="6">
        <v>0</v>
      </c>
      <c r="J7" s="8">
        <f t="shared" si="1"/>
        <v>0</v>
      </c>
      <c r="K7" s="6" t="str">
        <f t="shared" si="2"/>
        <v/>
      </c>
      <c r="L7" s="6"/>
      <c r="M7" s="6"/>
      <c r="N7" s="6"/>
      <c r="O7" s="6"/>
      <c r="P7" s="6"/>
      <c r="Q7" s="6"/>
    </row>
    <row r="8" customHeight="1" spans="1:17">
      <c r="A8" s="6">
        <v>6</v>
      </c>
      <c r="B8" s="6" t="s">
        <v>33</v>
      </c>
      <c r="C8" s="12"/>
      <c r="D8" s="12" t="s">
        <v>34</v>
      </c>
      <c r="E8" s="9" t="s">
        <v>20</v>
      </c>
      <c r="F8" s="6">
        <v>780000</v>
      </c>
      <c r="G8" s="6">
        <f>510000</f>
        <v>510000</v>
      </c>
      <c r="H8" s="6">
        <f t="shared" si="0"/>
        <v>270000</v>
      </c>
      <c r="I8" s="6">
        <v>600000</v>
      </c>
      <c r="J8" s="8">
        <f t="shared" si="1"/>
        <v>-90000</v>
      </c>
      <c r="K8" s="6" t="str">
        <f t="shared" si="2"/>
        <v/>
      </c>
      <c r="L8" s="6" t="s">
        <v>35</v>
      </c>
      <c r="M8" s="10"/>
      <c r="N8" s="13">
        <v>46239</v>
      </c>
      <c r="O8" s="6"/>
      <c r="P8" s="6"/>
      <c r="Q8" s="16" t="s">
        <v>36</v>
      </c>
    </row>
    <row r="9" customHeight="1" spans="1:17">
      <c r="A9" s="6">
        <v>7</v>
      </c>
      <c r="B9" s="6" t="s">
        <v>37</v>
      </c>
      <c r="C9" s="8"/>
      <c r="D9" s="8" t="s">
        <v>38</v>
      </c>
      <c r="E9" s="9" t="s">
        <v>20</v>
      </c>
      <c r="F9" s="6">
        <v>150000</v>
      </c>
      <c r="G9" s="6">
        <v>70000</v>
      </c>
      <c r="H9" s="6">
        <f t="shared" si="0"/>
        <v>80000</v>
      </c>
      <c r="I9" s="6">
        <v>0</v>
      </c>
      <c r="J9" s="8">
        <f t="shared" si="1"/>
        <v>70000</v>
      </c>
      <c r="K9" s="6" t="str">
        <f t="shared" si="2"/>
        <v/>
      </c>
      <c r="L9" s="6" t="s">
        <v>39</v>
      </c>
      <c r="M9" s="10">
        <v>46120</v>
      </c>
      <c r="N9" s="6"/>
      <c r="O9" s="6"/>
      <c r="P9" s="15" t="s">
        <v>40</v>
      </c>
      <c r="Q9" s="6"/>
    </row>
    <row r="10" customHeight="1" spans="1:17">
      <c r="A10" s="6">
        <v>8</v>
      </c>
      <c r="B10" s="6" t="s">
        <v>41</v>
      </c>
      <c r="C10" s="8"/>
      <c r="D10" s="8" t="s">
        <v>38</v>
      </c>
      <c r="E10" s="9" t="s">
        <v>20</v>
      </c>
      <c r="F10" s="6">
        <v>200000</v>
      </c>
      <c r="G10" s="6">
        <v>140000</v>
      </c>
      <c r="H10" s="6">
        <f t="shared" si="0"/>
        <v>60000</v>
      </c>
      <c r="I10" s="6">
        <v>140000</v>
      </c>
      <c r="J10" s="8">
        <f t="shared" si="1"/>
        <v>0</v>
      </c>
      <c r="K10" s="6" t="str">
        <f t="shared" si="2"/>
        <v/>
      </c>
      <c r="L10" s="6" t="s">
        <v>42</v>
      </c>
      <c r="M10" s="10">
        <v>46139</v>
      </c>
      <c r="N10" s="10">
        <v>46140</v>
      </c>
      <c r="O10" s="6"/>
      <c r="P10" s="15" t="s">
        <v>43</v>
      </c>
      <c r="Q10" s="15" t="s">
        <v>44</v>
      </c>
    </row>
    <row r="11" customHeight="1" spans="1:17">
      <c r="A11" s="6">
        <v>9</v>
      </c>
      <c r="B11" s="6" t="s">
        <v>45</v>
      </c>
      <c r="C11" s="7">
        <v>46189</v>
      </c>
      <c r="D11" s="8" t="s">
        <v>38</v>
      </c>
      <c r="E11" s="9" t="s">
        <v>20</v>
      </c>
      <c r="F11" s="6">
        <v>150000</v>
      </c>
      <c r="G11" s="6">
        <v>0</v>
      </c>
      <c r="H11" s="6">
        <f t="shared" si="0"/>
        <v>150000</v>
      </c>
      <c r="I11" s="6">
        <v>0</v>
      </c>
      <c r="J11" s="8">
        <f t="shared" si="1"/>
        <v>0</v>
      </c>
      <c r="K11" s="6" t="str">
        <f t="shared" si="2"/>
        <v/>
      </c>
      <c r="L11" s="6" t="s">
        <v>46</v>
      </c>
      <c r="M11" s="6"/>
      <c r="N11" s="6"/>
      <c r="O11" s="6"/>
      <c r="P11" s="6"/>
      <c r="Q11" s="6"/>
    </row>
    <row r="12" customHeight="1" spans="1:17">
      <c r="A12" s="6">
        <v>10</v>
      </c>
      <c r="B12" s="6" t="s">
        <v>47</v>
      </c>
      <c r="C12" s="8"/>
      <c r="D12" s="8" t="s">
        <v>38</v>
      </c>
      <c r="E12" s="9" t="s">
        <v>20</v>
      </c>
      <c r="F12" s="6">
        <v>560000</v>
      </c>
      <c r="G12" s="6">
        <v>0</v>
      </c>
      <c r="H12" s="6">
        <f t="shared" si="0"/>
        <v>560000</v>
      </c>
      <c r="I12" s="6">
        <v>0</v>
      </c>
      <c r="J12" s="8">
        <f t="shared" si="1"/>
        <v>0</v>
      </c>
      <c r="K12" s="6" t="str">
        <f t="shared" si="2"/>
        <v/>
      </c>
      <c r="L12" s="6" t="s">
        <v>48</v>
      </c>
      <c r="M12" s="10">
        <v>46239</v>
      </c>
      <c r="N12" s="6"/>
      <c r="O12" s="6"/>
      <c r="P12" s="15" t="s">
        <v>49</v>
      </c>
      <c r="Q12" s="6"/>
    </row>
    <row r="13" customHeight="1" spans="1:17">
      <c r="A13" s="6">
        <v>11</v>
      </c>
      <c r="B13" s="6" t="s">
        <v>50</v>
      </c>
      <c r="C13" s="8"/>
      <c r="D13" s="8" t="s">
        <v>38</v>
      </c>
      <c r="E13" s="9" t="s">
        <v>20</v>
      </c>
      <c r="F13" s="6">
        <v>540000</v>
      </c>
      <c r="G13" s="6">
        <f>90000+140000</f>
        <v>230000</v>
      </c>
      <c r="H13" s="6">
        <f t="shared" si="0"/>
        <v>310000</v>
      </c>
      <c r="I13" s="6">
        <v>60000</v>
      </c>
      <c r="J13" s="8">
        <f t="shared" si="1"/>
        <v>170000</v>
      </c>
      <c r="K13" s="6" t="str">
        <f t="shared" si="2"/>
        <v/>
      </c>
      <c r="L13" s="6" t="s">
        <v>51</v>
      </c>
      <c r="M13" s="10">
        <v>46168</v>
      </c>
      <c r="N13" s="10">
        <v>46197</v>
      </c>
      <c r="O13" s="6"/>
      <c r="P13" s="6"/>
      <c r="Q13" s="15" t="s">
        <v>52</v>
      </c>
    </row>
    <row r="14" customHeight="1" spans="1:17">
      <c r="A14" s="6">
        <v>12</v>
      </c>
      <c r="B14" s="6" t="s">
        <v>53</v>
      </c>
      <c r="C14" s="7">
        <v>46001</v>
      </c>
      <c r="D14" s="6" t="s">
        <v>54</v>
      </c>
      <c r="E14" s="9" t="s">
        <v>20</v>
      </c>
      <c r="F14" s="6">
        <v>80000</v>
      </c>
      <c r="G14" s="6">
        <v>80000</v>
      </c>
      <c r="H14" s="6">
        <f t="shared" si="0"/>
        <v>0</v>
      </c>
      <c r="I14" s="6">
        <v>72000</v>
      </c>
      <c r="J14" s="8">
        <f t="shared" si="1"/>
        <v>8000</v>
      </c>
      <c r="K14" s="6"/>
      <c r="L14" s="6" t="s">
        <v>55</v>
      </c>
      <c r="M14" s="10">
        <v>46204</v>
      </c>
      <c r="N14" s="6"/>
      <c r="O14" s="6"/>
      <c r="P14" s="15" t="s">
        <v>56</v>
      </c>
      <c r="Q14" s="6"/>
    </row>
    <row r="15" customHeight="1" spans="1:17">
      <c r="A15" s="6">
        <v>13</v>
      </c>
      <c r="B15" s="6" t="s">
        <v>57</v>
      </c>
      <c r="C15" s="7">
        <v>46017</v>
      </c>
      <c r="D15" s="6" t="s">
        <v>58</v>
      </c>
      <c r="E15" s="9" t="s">
        <v>20</v>
      </c>
      <c r="F15" s="6">
        <v>115000</v>
      </c>
      <c r="G15" s="6">
        <v>115000</v>
      </c>
      <c r="H15" s="6">
        <f t="shared" si="0"/>
        <v>0</v>
      </c>
      <c r="I15" s="6">
        <v>68310</v>
      </c>
      <c r="J15" s="8">
        <f t="shared" si="1"/>
        <v>46690</v>
      </c>
      <c r="K15" s="6" t="str">
        <f t="shared" si="2"/>
        <v/>
      </c>
      <c r="L15" s="6" t="s">
        <v>55</v>
      </c>
      <c r="M15" s="10">
        <v>46154</v>
      </c>
      <c r="N15" s="6"/>
      <c r="O15" s="6"/>
      <c r="P15" s="15" t="s">
        <v>59</v>
      </c>
      <c r="Q15" s="6"/>
    </row>
    <row r="16" customHeight="1" spans="1:17">
      <c r="A16" s="6"/>
      <c r="B16" s="6"/>
      <c r="C16" s="6"/>
      <c r="D16" s="6" t="s">
        <v>60</v>
      </c>
      <c r="E16" s="6"/>
      <c r="F16" s="6"/>
      <c r="G16" s="6"/>
      <c r="H16" s="6">
        <f t="shared" si="0"/>
        <v>0</v>
      </c>
      <c r="I16" s="6">
        <v>30000</v>
      </c>
      <c r="J16" s="8">
        <f t="shared" si="1"/>
        <v>-30000</v>
      </c>
      <c r="K16" s="6" t="str">
        <f t="shared" si="2"/>
        <v/>
      </c>
      <c r="L16" s="6"/>
      <c r="M16" s="6"/>
      <c r="N16" s="6"/>
      <c r="O16" s="6"/>
      <c r="P16" s="6"/>
      <c r="Q16" s="6"/>
    </row>
    <row r="17" customHeight="1" spans="1: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customHeight="1" spans="1:17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customHeight="1" spans="1:17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customHeight="1" spans="1:17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customHeight="1" spans="1:17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customHeight="1" spans="1:17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customHeight="1" spans="1:17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customHeight="1" spans="1:1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customHeight="1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customHeight="1" spans="1:17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customHeight="1" spans="1:1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customHeight="1" spans="1:17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customHeight="1" spans="1:17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customHeight="1" spans="1:17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customHeight="1" spans="1:17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customHeight="1" spans="1:17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customHeight="1" spans="1:17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customHeight="1" spans="1:17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customHeight="1" spans="1:17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customHeight="1" spans="1:17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customHeight="1" spans="1:1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customHeight="1" spans="1:17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customHeight="1" spans="1:17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customHeight="1" spans="1:17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</sheetData>
  <sortState ref="A3:Q15">
    <sortCondition ref="D3:D15" descending="1"/>
  </sortState>
  <hyperlinks>
    <hyperlink ref="E3" r:id="rId1" display="点此查看"/>
    <hyperlink ref="E4" r:id="rId2" display="点此查看"/>
    <hyperlink ref="E9" r:id="rId3" display="点此查看"/>
    <hyperlink ref="E8" r:id="rId4" display="点此查看"/>
    <hyperlink ref="E10" r:id="rId5" display="点此查看"/>
    <hyperlink ref="E5" r:id="rId6" display="点此查看"/>
    <hyperlink ref="E13" r:id="rId7" display="点此查看"/>
    <hyperlink ref="E11" r:id="rId8" display="点此查看"/>
    <hyperlink ref="E6" r:id="rId9" display="点此查看"/>
    <hyperlink ref="E12" r:id="rId10" display="点此查看"/>
    <hyperlink ref="E7" r:id="rId11" display="点此查看"/>
    <hyperlink ref="E14" r:id="rId12" display="点此查看"/>
    <hyperlink ref="E15" r:id="rId13" display="点此查看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Lins.</cp:lastModifiedBy>
  <dcterms:created xsi:type="dcterms:W3CDTF">2023-05-12T11:15:00Z</dcterms:created>
  <dcterms:modified xsi:type="dcterms:W3CDTF">2026-08-22T08:08:32Z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49CA083527C2404594E42040C9F1A952_12</vt:lpwstr>
  </property>
  <property fmtid="{D5CDD505-2E9C-101B-9397-08002B2CF9AE}" pid="4" name="CalculationRule">
    <vt:i4>0</vt:i4>
  </property>
</Properties>
</file>